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36" windowWidth="22980" windowHeight="9552" activeTab="4"/>
  </bookViews>
  <sheets>
    <sheet name="Справочники" sheetId="1" r:id="rId1"/>
    <sheet name="Доплаты" sheetId="2" r:id="rId2"/>
    <sheet name="Итоги" sheetId="3" r:id="rId3"/>
    <sheet name="Фильтр" sheetId="4" r:id="rId4"/>
    <sheet name="Сводная таблица" sheetId="5" r:id="rId5"/>
  </sheets>
  <definedNames>
    <definedName name="_xlnm._FilterDatabase" localSheetId="1" hidden="1">Доплаты!$A$3:$G$14</definedName>
    <definedName name="_xlnm._FilterDatabase" localSheetId="3" hidden="1">Фильтр!$A$1:$G$13</definedName>
    <definedName name="Дата_начисления">Доплаты!$G$1</definedName>
    <definedName name="_xlnm.Extract" localSheetId="3">Фильтр!$I$7:$O$13</definedName>
    <definedName name="_xlnm.Criteria" localSheetId="1">Доплаты!$J$6</definedName>
    <definedName name="_xlnm.Criteria" localSheetId="3">Фильтр!#REF!</definedName>
    <definedName name="Отдел">Справочники!$F$1:$F$3</definedName>
  </definedNames>
  <calcPr calcId="145621"/>
  <pivotCaches>
    <pivotCache cacheId="3" r:id="rId6"/>
  </pivotCaches>
</workbook>
</file>

<file path=xl/calcChain.xml><?xml version="1.0" encoding="utf-8"?>
<calcChain xmlns="http://schemas.openxmlformats.org/spreadsheetml/2006/main">
  <c r="G14" i="2" l="1"/>
  <c r="D4" i="2"/>
  <c r="F4" i="2" s="1"/>
  <c r="G4" i="2" s="1"/>
  <c r="D14" i="2"/>
  <c r="F14" i="2" s="1"/>
  <c r="D13" i="2"/>
  <c r="F5" i="2"/>
  <c r="F13" i="2" l="1"/>
  <c r="G13" i="2" s="1"/>
  <c r="D12" i="4"/>
  <c r="D11" i="4"/>
  <c r="D10" i="4"/>
  <c r="D9" i="4"/>
  <c r="F9" i="4" s="1"/>
  <c r="G9" i="4" s="1"/>
  <c r="D8" i="4"/>
  <c r="D7" i="4"/>
  <c r="F7" i="4" s="1"/>
  <c r="F6" i="4"/>
  <c r="G6" i="4" s="1"/>
  <c r="D6" i="4"/>
  <c r="D5" i="4"/>
  <c r="F5" i="4" s="1"/>
  <c r="G5" i="4" s="1"/>
  <c r="D4" i="4"/>
  <c r="D3" i="4"/>
  <c r="F3" i="4" s="1"/>
  <c r="G3" i="4" s="1"/>
  <c r="D2" i="4"/>
  <c r="F2" i="4" s="1"/>
  <c r="G2" i="4" s="1"/>
  <c r="G8" i="4" l="1"/>
  <c r="F4" i="4"/>
  <c r="G4" i="4" s="1"/>
  <c r="G7" i="4"/>
  <c r="F10" i="4"/>
  <c r="G10" i="4" s="1"/>
  <c r="F8" i="4"/>
  <c r="F11" i="4"/>
  <c r="G11" i="4" s="1"/>
  <c r="F12" i="4"/>
  <c r="G12" i="4" s="1"/>
  <c r="F18" i="3"/>
  <c r="D9" i="3"/>
  <c r="D16" i="3"/>
  <c r="D13" i="3"/>
  <c r="F13" i="3" s="1"/>
  <c r="G13" i="3" s="1"/>
  <c r="D8" i="3"/>
  <c r="F8" i="3" s="1"/>
  <c r="G8" i="3" s="1"/>
  <c r="D12" i="3"/>
  <c r="F12" i="3" s="1"/>
  <c r="D7" i="3"/>
  <c r="D15" i="3"/>
  <c r="F15" i="3" s="1"/>
  <c r="G15" i="3" s="1"/>
  <c r="D11" i="3"/>
  <c r="F11" i="3" s="1"/>
  <c r="G11" i="3" s="1"/>
  <c r="D6" i="3"/>
  <c r="F6" i="3" s="1"/>
  <c r="D5" i="3"/>
  <c r="D4" i="3"/>
  <c r="F4" i="3" s="1"/>
  <c r="G4" i="3" s="1"/>
  <c r="G5" i="2"/>
  <c r="D5" i="2"/>
  <c r="D6" i="2"/>
  <c r="F6" i="2" s="1"/>
  <c r="G6" i="2" s="1"/>
  <c r="D7" i="2"/>
  <c r="F7" i="2" s="1"/>
  <c r="G7" i="2" s="1"/>
  <c r="D8" i="2"/>
  <c r="F8" i="2" s="1"/>
  <c r="D9" i="2"/>
  <c r="D10" i="2"/>
  <c r="D11" i="2"/>
  <c r="D12" i="2"/>
  <c r="G8" i="2" l="1"/>
  <c r="F12" i="2"/>
  <c r="G12" i="2" s="1"/>
  <c r="F11" i="2"/>
  <c r="G11" i="2" s="1"/>
  <c r="F10" i="2"/>
  <c r="G10" i="2" s="1"/>
  <c r="F9" i="2"/>
  <c r="G9" i="2" s="1"/>
  <c r="F14" i="3"/>
  <c r="F9" i="3"/>
  <c r="G6" i="3"/>
  <c r="F7" i="3"/>
  <c r="G12" i="3"/>
  <c r="F16" i="3"/>
  <c r="F17" i="3" s="1"/>
  <c r="F5" i="3"/>
  <c r="F10" i="3" l="1"/>
  <c r="G9" i="3"/>
  <c r="G16" i="3"/>
  <c r="G7" i="3"/>
  <c r="G5" i="3"/>
</calcChain>
</file>

<file path=xl/sharedStrings.xml><?xml version="1.0" encoding="utf-8"?>
<sst xmlns="http://schemas.openxmlformats.org/spreadsheetml/2006/main" count="148" uniqueCount="40">
  <si>
    <t>Полных лет</t>
  </si>
  <si>
    <t>Процент доплаты</t>
  </si>
  <si>
    <t>Начисление доплаты за выслугу лет</t>
  </si>
  <si>
    <t>на дату</t>
  </si>
  <si>
    <t>Фамилия работника</t>
  </si>
  <si>
    <t>Дата поступления</t>
  </si>
  <si>
    <t>Стаж работы</t>
  </si>
  <si>
    <t>Оклад</t>
  </si>
  <si>
    <t>Сумма за выслугу</t>
  </si>
  <si>
    <t>Всего начислено</t>
  </si>
  <si>
    <t>Отд1</t>
  </si>
  <si>
    <t>Отд2</t>
  </si>
  <si>
    <t>Отд3</t>
  </si>
  <si>
    <t>Отдел</t>
  </si>
  <si>
    <t>Леонов</t>
  </si>
  <si>
    <t>Павлов</t>
  </si>
  <si>
    <t>Новикова</t>
  </si>
  <si>
    <t>Петров</t>
  </si>
  <si>
    <t>Мягкова</t>
  </si>
  <si>
    <t>Рябов</t>
  </si>
  <si>
    <t>Смирнов</t>
  </si>
  <si>
    <t>Казакова</t>
  </si>
  <si>
    <t>Медведев</t>
  </si>
  <si>
    <t>Силин</t>
  </si>
  <si>
    <t>Новиков</t>
  </si>
  <si>
    <t>Общий итог</t>
  </si>
  <si>
    <t>Отд1 Итог</t>
  </si>
  <si>
    <t>Отд2 Итог</t>
  </si>
  <si>
    <t>Отд3 Итог</t>
  </si>
  <si>
    <t>&gt;30</t>
  </si>
  <si>
    <t>Названия строк</t>
  </si>
  <si>
    <t>0-5</t>
  </si>
  <si>
    <t>5-10</t>
  </si>
  <si>
    <t>10-15</t>
  </si>
  <si>
    <t>20-25</t>
  </si>
  <si>
    <t>30-35</t>
  </si>
  <si>
    <t>40-45</t>
  </si>
  <si>
    <t>45-50</t>
  </si>
  <si>
    <t>Оклад работника</t>
  </si>
  <si>
    <t>Сумма за выслугу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</si>
</sst>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,##0.00\ &quot;р.&quot;;[Red]#,##0.00\ &quot;р.&quot;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1" xfId="0" applyBorder="1"/>
    <xf numFmtId="14" fontId="1" fillId="0" borderId="3" xfId="0" applyNumberFormat="1" applyFont="1" applyBorder="1"/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0" xfId="0" applyBorder="1"/>
    <xf numFmtId="164" fontId="0" fillId="0" borderId="0" xfId="0" applyNumberFormat="1" applyBorder="1"/>
    <xf numFmtId="165" fontId="0" fillId="0" borderId="0" xfId="0" applyNumberFormat="1" applyBorder="1"/>
    <xf numFmtId="0" fontId="1" fillId="0" borderId="1" xfId="0" applyFont="1" applyBorder="1"/>
    <xf numFmtId="0" fontId="1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left" indent="2"/>
    </xf>
    <xf numFmtId="0" fontId="1" fillId="0" borderId="0" xfId="0" applyFont="1" applyAlignment="1">
      <alignment horizontal="center"/>
    </xf>
    <xf numFmtId="9" fontId="0" fillId="0" borderId="1" xfId="0" applyNumberFormat="1" applyBorder="1"/>
    <xf numFmtId="10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Сумма за выслугу по отделам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Итоги!$F$3</c:f>
              <c:strCache>
                <c:ptCount val="1"/>
                <c:pt idx="0">
                  <c:v>Сумма за выслугу</c:v>
                </c:pt>
              </c:strCache>
            </c:strRef>
          </c:tx>
          <c:invertIfNegative val="0"/>
          <c:cat>
            <c:strRef>
              <c:f>(Итоги!$A$10,Итоги!$A$14,Итоги!$A$17)</c:f>
              <c:strCache>
                <c:ptCount val="3"/>
                <c:pt idx="0">
                  <c:v>Отд1 Итог</c:v>
                </c:pt>
                <c:pt idx="1">
                  <c:v>Отд2 Итог</c:v>
                </c:pt>
                <c:pt idx="2">
                  <c:v>Отд3 Итог</c:v>
                </c:pt>
              </c:strCache>
            </c:strRef>
          </c:cat>
          <c:val>
            <c:numRef>
              <c:f>(Итоги!$F$10,Итоги!$F$14,Итоги!$F$17)</c:f>
              <c:numCache>
                <c:formatCode>#,##0.00\ "р.";[Red]#,##0.00\ "р."</c:formatCode>
                <c:ptCount val="3"/>
                <c:pt idx="0">
                  <c:v>515.70000000000005</c:v>
                </c:pt>
                <c:pt idx="1">
                  <c:v>308</c:v>
                </c:pt>
                <c:pt idx="2">
                  <c:v>228.75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190272"/>
        <c:axId val="182164224"/>
      </c:barChart>
      <c:catAx>
        <c:axId val="627190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82164224"/>
        <c:crosses val="autoZero"/>
        <c:auto val="1"/>
        <c:lblAlgn val="ctr"/>
        <c:lblOffset val="100"/>
        <c:noMultiLvlLbl val="0"/>
      </c:catAx>
      <c:valAx>
        <c:axId val="182164224"/>
        <c:scaling>
          <c:orientation val="minMax"/>
        </c:scaling>
        <c:delete val="0"/>
        <c:axPos val="l"/>
        <c:majorGridlines/>
        <c:numFmt formatCode="#,##0.00\ &quot;р.&quot;;[Red]#,##0.00\ &quot;р.&quot;" sourceLinked="1"/>
        <c:majorTickMark val="out"/>
        <c:minorTickMark val="none"/>
        <c:tickLblPos val="nextTo"/>
        <c:crossAx val="627190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320040</xdr:colOff>
      <xdr:row>2</xdr:row>
      <xdr:rowOff>552450</xdr:rowOff>
    </xdr:from>
    <xdr:to>
      <xdr:col>16</xdr:col>
      <xdr:colOff>15240</xdr:colOff>
      <xdr:row>17</xdr:row>
      <xdr:rowOff>3810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Ноут" refreshedDate="43752.921970717594" createdVersion="4" refreshedVersion="4" minRefreshableVersion="3" recordCount="11">
  <cacheSource type="worksheet">
    <worksheetSource ref="A3:G14" sheet="Доплаты"/>
  </cacheSource>
  <cacheFields count="7">
    <cacheField name="Отдел" numFmtId="0">
      <sharedItems count="3">
        <s v="Отд1"/>
        <s v="Отд2"/>
        <s v="Отд3"/>
      </sharedItems>
    </cacheField>
    <cacheField name="Фамилия работника" numFmtId="0">
      <sharedItems count="11">
        <s v="Леонов"/>
        <s v="Павлов"/>
        <s v="Новикова"/>
        <s v="Петров"/>
        <s v="Мягкова"/>
        <s v="Рябов"/>
        <s v="Смирнов"/>
        <s v="Казакова"/>
        <s v="Медведев"/>
        <s v="Силин"/>
        <s v="Новиков"/>
      </sharedItems>
    </cacheField>
    <cacheField name="Дата поступления" numFmtId="164">
      <sharedItems containsSemiMixedTypes="0" containsNonDate="0" containsDate="1" containsString="0" minDate="1960-12-12T00:00:00" maxDate="2005-06-11T00:00:00"/>
    </cacheField>
    <cacheField name="Стаж работы" numFmtId="0">
      <sharedItems containsSemiMixedTypes="0" containsString="0" containsNumber="1" minValue="2.54" maxValue="47.07" count="11">
        <n v="47.07"/>
        <n v="5.56"/>
        <n v="2.5499999999999998"/>
        <n v="12.56"/>
        <n v="32.57"/>
        <n v="2.54"/>
        <n v="41.23"/>
        <n v="46.73"/>
        <n v="9.65"/>
        <n v="12.65"/>
        <n v="24.75"/>
      </sharedItems>
      <fieldGroup base="3">
        <rangePr autoStart="0" autoEnd="0" startNum="0" endNum="50" groupInterval="5"/>
        <groupItems count="12">
          <s v="&lt;0"/>
          <s v="0-5"/>
          <s v="5-10"/>
          <s v="10-15"/>
          <s v="15-20"/>
          <s v="20-25"/>
          <s v="25-30"/>
          <s v="30-35"/>
          <s v="35-40"/>
          <s v="40-45"/>
          <s v="45-50"/>
          <s v="&gt;50"/>
        </groupItems>
      </fieldGroup>
    </cacheField>
    <cacheField name="Оклад" numFmtId="165">
      <sharedItems containsSemiMixedTypes="0" containsString="0" containsNumber="1" containsInteger="1" minValue="7500" maxValue="12000" count="7">
        <n v="12000"/>
        <n v="11500"/>
        <n v="11000"/>
        <n v="10000"/>
        <n v="8800"/>
        <n v="8500"/>
        <n v="7500"/>
      </sharedItems>
    </cacheField>
    <cacheField name="Сумма за выслугу" numFmtId="165">
      <sharedItems containsSemiMixedTypes="0" containsString="0" containsNumber="1" minValue="0" maxValue="198" count="10">
        <n v="198"/>
        <n v="60"/>
        <n v="0"/>
        <n v="82.5"/>
        <n v="165"/>
        <n v="181.5"/>
        <n v="145.20000000000002"/>
        <n v="44"/>
        <n v="63.75"/>
        <n v="112.5"/>
      </sharedItems>
    </cacheField>
    <cacheField name="Всего начислено" numFmtId="165">
      <sharedItems containsSemiMixedTypes="0" containsString="0" containsNumber="1" minValue="7612.5" maxValue="241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d v="1960-12-12T00:00:00"/>
    <x v="0"/>
    <x v="0"/>
    <x v="0"/>
    <n v="24198"/>
  </r>
  <r>
    <x v="0"/>
    <x v="1"/>
    <d v="2002-06-06T00:00:00"/>
    <x v="1"/>
    <x v="0"/>
    <x v="1"/>
    <n v="12060"/>
  </r>
  <r>
    <x v="0"/>
    <x v="2"/>
    <d v="2005-06-07T00:00:00"/>
    <x v="2"/>
    <x v="1"/>
    <x v="2"/>
    <n v="11500"/>
  </r>
  <r>
    <x v="1"/>
    <x v="3"/>
    <d v="1995-06-08T00:00:00"/>
    <x v="3"/>
    <x v="2"/>
    <x v="3"/>
    <n v="11082.5"/>
  </r>
  <r>
    <x v="2"/>
    <x v="4"/>
    <d v="1975-06-09T00:00:00"/>
    <x v="4"/>
    <x v="3"/>
    <x v="4"/>
    <n v="20165"/>
  </r>
  <r>
    <x v="0"/>
    <x v="5"/>
    <d v="2005-06-10T00:00:00"/>
    <x v="5"/>
    <x v="3"/>
    <x v="2"/>
    <n v="10000"/>
  </r>
  <r>
    <x v="1"/>
    <x v="6"/>
    <d v="1966-10-12T00:00:00"/>
    <x v="6"/>
    <x v="2"/>
    <x v="5"/>
    <n v="22181.5"/>
  </r>
  <r>
    <x v="0"/>
    <x v="7"/>
    <d v="1961-04-12T00:00:00"/>
    <x v="7"/>
    <x v="4"/>
    <x v="6"/>
    <n v="17745.2"/>
  </r>
  <r>
    <x v="1"/>
    <x v="8"/>
    <d v="1998-05-05T00:00:00"/>
    <x v="8"/>
    <x v="4"/>
    <x v="7"/>
    <n v="8844"/>
  </r>
  <r>
    <x v="2"/>
    <x v="9"/>
    <d v="1995-05-05T00:00:00"/>
    <x v="9"/>
    <x v="5"/>
    <x v="8"/>
    <n v="8563.75"/>
  </r>
  <r>
    <x v="0"/>
    <x v="10"/>
    <d v="1983-04-01T00:00:00"/>
    <x v="10"/>
    <x v="6"/>
    <x v="9"/>
    <n v="7612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4" cacheId="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1:C29" firstHeaderRow="0" firstDataRow="1" firstDataCol="1"/>
  <pivotFields count="7">
    <pivotField axis="axisRow" showAll="0">
      <items count="4">
        <item x="0"/>
        <item x="1"/>
        <item x="2"/>
        <item t="default"/>
      </items>
    </pivotField>
    <pivotField axis="axisRow" showAll="0">
      <items count="12">
        <item x="7"/>
        <item x="0"/>
        <item x="8"/>
        <item x="4"/>
        <item x="10"/>
        <item x="2"/>
        <item x="1"/>
        <item x="3"/>
        <item x="5"/>
        <item x="9"/>
        <item x="6"/>
        <item t="default"/>
      </items>
    </pivotField>
    <pivotField numFmtId="164" showAll="0"/>
    <pivotField axis="axisRow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numFmtId="165" showAll="0">
      <items count="8">
        <item x="6"/>
        <item x="5"/>
        <item x="4"/>
        <item x="3"/>
        <item x="2"/>
        <item x="1"/>
        <item x="0"/>
        <item t="default"/>
      </items>
    </pivotField>
    <pivotField dataField="1" numFmtId="165" showAll="0">
      <items count="11">
        <item x="2"/>
        <item x="7"/>
        <item x="1"/>
        <item x="8"/>
        <item x="3"/>
        <item x="9"/>
        <item x="6"/>
        <item x="4"/>
        <item x="5"/>
        <item x="0"/>
        <item t="default"/>
      </items>
    </pivotField>
    <pivotField numFmtId="165" showAll="0"/>
  </pivotFields>
  <rowFields count="3">
    <field x="3"/>
    <field x="0"/>
    <field x="1"/>
  </rowFields>
  <rowItems count="28">
    <i>
      <x v="1"/>
    </i>
    <i r="1">
      <x/>
    </i>
    <i r="2">
      <x v="5"/>
    </i>
    <i r="2">
      <x v="8"/>
    </i>
    <i>
      <x v="2"/>
    </i>
    <i r="1">
      <x/>
    </i>
    <i r="2">
      <x v="6"/>
    </i>
    <i r="1">
      <x v="1"/>
    </i>
    <i r="2">
      <x v="2"/>
    </i>
    <i>
      <x v="3"/>
    </i>
    <i r="1">
      <x v="1"/>
    </i>
    <i r="2">
      <x v="7"/>
    </i>
    <i r="1">
      <x v="2"/>
    </i>
    <i r="2">
      <x v="9"/>
    </i>
    <i>
      <x v="5"/>
    </i>
    <i r="1">
      <x/>
    </i>
    <i r="2">
      <x v="4"/>
    </i>
    <i>
      <x v="7"/>
    </i>
    <i r="1">
      <x v="2"/>
    </i>
    <i r="2">
      <x v="3"/>
    </i>
    <i>
      <x v="9"/>
    </i>
    <i r="1">
      <x v="1"/>
    </i>
    <i r="2">
      <x v="10"/>
    </i>
    <i>
      <x v="10"/>
    </i>
    <i r="1">
      <x/>
    </i>
    <i r="2">
      <x/>
    </i>
    <i r="2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Оклад работника" fld="4" baseField="1" baseItem="5"/>
    <dataField name="Сумма за выслугу лет" fld="5" baseField="3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F1" sqref="F1:F3"/>
    </sheetView>
  </sheetViews>
  <sheetFormatPr defaultRowHeight="14.4" x14ac:dyDescent="0.3"/>
  <cols>
    <col min="1" max="1" width="11" bestFit="1" customWidth="1"/>
    <col min="2" max="2" width="16.5546875" bestFit="1" customWidth="1"/>
  </cols>
  <sheetData>
    <row r="1" spans="1:8" x14ac:dyDescent="0.3">
      <c r="A1" s="12" t="s">
        <v>0</v>
      </c>
      <c r="B1" s="12" t="s">
        <v>1</v>
      </c>
      <c r="F1" t="s">
        <v>10</v>
      </c>
      <c r="H1" t="s">
        <v>6</v>
      </c>
    </row>
    <row r="2" spans="1:8" x14ac:dyDescent="0.3">
      <c r="A2" s="3">
        <v>1</v>
      </c>
      <c r="B2" s="20">
        <v>0</v>
      </c>
      <c r="F2" t="s">
        <v>11</v>
      </c>
      <c r="H2" t="s">
        <v>29</v>
      </c>
    </row>
    <row r="3" spans="1:8" x14ac:dyDescent="0.3">
      <c r="A3" s="3">
        <v>5</v>
      </c>
      <c r="B3" s="21">
        <v>5.0000000000000001E-3</v>
      </c>
      <c r="F3" t="s">
        <v>12</v>
      </c>
    </row>
    <row r="4" spans="1:8" x14ac:dyDescent="0.3">
      <c r="A4" s="3">
        <v>10</v>
      </c>
      <c r="B4" s="21">
        <v>7.4999999999999997E-3</v>
      </c>
    </row>
    <row r="5" spans="1:8" x14ac:dyDescent="0.3">
      <c r="A5" s="3">
        <v>15</v>
      </c>
      <c r="B5" s="21">
        <v>0.01</v>
      </c>
    </row>
    <row r="6" spans="1:8" x14ac:dyDescent="0.3">
      <c r="A6" s="3">
        <v>20</v>
      </c>
      <c r="B6" s="21">
        <v>1.4999999999999999E-2</v>
      </c>
    </row>
    <row r="7" spans="1:8" x14ac:dyDescent="0.3">
      <c r="A7" s="3">
        <v>30</v>
      </c>
      <c r="B7" s="21">
        <v>1.6500000000000001E-2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A3" sqref="A3:G14"/>
    </sheetView>
  </sheetViews>
  <sheetFormatPr defaultRowHeight="14.4" x14ac:dyDescent="0.3"/>
  <cols>
    <col min="2" max="3" width="13.88671875" customWidth="1"/>
    <col min="5" max="5" width="10.88671875" bestFit="1" customWidth="1"/>
    <col min="6" max="6" width="12.109375" customWidth="1"/>
    <col min="7" max="7" width="10.88671875" bestFit="1" customWidth="1"/>
  </cols>
  <sheetData>
    <row r="1" spans="1:7" x14ac:dyDescent="0.3">
      <c r="A1" s="19" t="s">
        <v>2</v>
      </c>
      <c r="B1" s="19"/>
      <c r="C1" s="19"/>
      <c r="D1" s="19"/>
      <c r="E1" s="19"/>
      <c r="F1" s="5" t="s">
        <v>3</v>
      </c>
      <c r="G1" s="4">
        <v>39441</v>
      </c>
    </row>
    <row r="2" spans="1:7" ht="7.8" customHeight="1" x14ac:dyDescent="0.3">
      <c r="A2" s="2"/>
      <c r="B2" s="2"/>
      <c r="C2" s="2"/>
      <c r="D2" s="2"/>
      <c r="E2" s="2"/>
      <c r="G2" s="1"/>
    </row>
    <row r="3" spans="1:7" ht="36.6" customHeight="1" x14ac:dyDescent="0.3">
      <c r="A3" s="6" t="s">
        <v>13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</row>
    <row r="4" spans="1:7" x14ac:dyDescent="0.3">
      <c r="A4" s="3" t="s">
        <v>10</v>
      </c>
      <c r="B4" s="3" t="s">
        <v>14</v>
      </c>
      <c r="C4" s="7">
        <v>22262</v>
      </c>
      <c r="D4" s="3">
        <f>ROUND((Дата_начисления-$C4)/365,2)</f>
        <v>47.07</v>
      </c>
      <c r="E4" s="8">
        <v>12000</v>
      </c>
      <c r="F4" s="8">
        <f>VLOOKUP(D4,Справочники!$A$2:$B$7,2,1)*$E4</f>
        <v>198</v>
      </c>
      <c r="G4" s="8">
        <f>IF(D4&gt;30,2*$E4+$F4,$E4+$F4)</f>
        <v>24198</v>
      </c>
    </row>
    <row r="5" spans="1:7" x14ac:dyDescent="0.3">
      <c r="A5" s="3" t="s">
        <v>10</v>
      </c>
      <c r="B5" s="3" t="s">
        <v>15</v>
      </c>
      <c r="C5" s="7">
        <v>37413</v>
      </c>
      <c r="D5" s="3">
        <f t="shared" ref="D4:D26" si="0">ROUND((Дата_начисления-$C5)/365,2)</f>
        <v>5.56</v>
      </c>
      <c r="E5" s="8">
        <v>12000</v>
      </c>
      <c r="F5" s="8">
        <f>VLOOKUP(D5,Справочники!$A$2:$B$7,2,1)*$E5</f>
        <v>60</v>
      </c>
      <c r="G5" s="8">
        <f t="shared" ref="G5:G14" si="1">IF(D5&gt;30,2*$E5+$F5,$E5+$F5)</f>
        <v>12060</v>
      </c>
    </row>
    <row r="6" spans="1:7" x14ac:dyDescent="0.3">
      <c r="A6" s="3" t="s">
        <v>10</v>
      </c>
      <c r="B6" s="3" t="s">
        <v>16</v>
      </c>
      <c r="C6" s="7">
        <v>38510</v>
      </c>
      <c r="D6" s="3">
        <f t="shared" si="0"/>
        <v>2.5499999999999998</v>
      </c>
      <c r="E6" s="8">
        <v>11500</v>
      </c>
      <c r="F6" s="8">
        <f>VLOOKUP(D6,Справочники!$A$2:$B$7,2,1)*$E6</f>
        <v>0</v>
      </c>
      <c r="G6" s="8">
        <f t="shared" si="1"/>
        <v>11500</v>
      </c>
    </row>
    <row r="7" spans="1:7" x14ac:dyDescent="0.3">
      <c r="A7" s="3" t="s">
        <v>11</v>
      </c>
      <c r="B7" s="3" t="s">
        <v>17</v>
      </c>
      <c r="C7" s="7">
        <v>34858</v>
      </c>
      <c r="D7" s="3">
        <f t="shared" si="0"/>
        <v>12.56</v>
      </c>
      <c r="E7" s="8">
        <v>11000</v>
      </c>
      <c r="F7" s="8">
        <f>VLOOKUP(D7,Справочники!$A$2:$B$7,2,1)*$E7</f>
        <v>82.5</v>
      </c>
      <c r="G7" s="8">
        <f t="shared" si="1"/>
        <v>11082.5</v>
      </c>
    </row>
    <row r="8" spans="1:7" x14ac:dyDescent="0.3">
      <c r="A8" s="3" t="s">
        <v>12</v>
      </c>
      <c r="B8" s="3" t="s">
        <v>18</v>
      </c>
      <c r="C8" s="7">
        <v>27554</v>
      </c>
      <c r="D8" s="3">
        <f t="shared" si="0"/>
        <v>32.57</v>
      </c>
      <c r="E8" s="8">
        <v>10000</v>
      </c>
      <c r="F8" s="8">
        <f>VLOOKUP(D8,Справочники!$A$2:$B$7,2,1)*$E8</f>
        <v>165</v>
      </c>
      <c r="G8" s="8">
        <f t="shared" si="1"/>
        <v>20165</v>
      </c>
    </row>
    <row r="9" spans="1:7" x14ac:dyDescent="0.3">
      <c r="A9" s="3" t="s">
        <v>10</v>
      </c>
      <c r="B9" s="3" t="s">
        <v>19</v>
      </c>
      <c r="C9" s="7">
        <v>38513</v>
      </c>
      <c r="D9" s="3">
        <f t="shared" si="0"/>
        <v>2.54</v>
      </c>
      <c r="E9" s="8">
        <v>10000</v>
      </c>
      <c r="F9" s="8">
        <f>VLOOKUP(D9,Справочники!$A$2:$B$7,2,1)*$E9</f>
        <v>0</v>
      </c>
      <c r="G9" s="8">
        <f t="shared" si="1"/>
        <v>10000</v>
      </c>
    </row>
    <row r="10" spans="1:7" x14ac:dyDescent="0.3">
      <c r="A10" s="3" t="s">
        <v>11</v>
      </c>
      <c r="B10" s="3" t="s">
        <v>20</v>
      </c>
      <c r="C10" s="7">
        <v>24392</v>
      </c>
      <c r="D10" s="3">
        <f t="shared" si="0"/>
        <v>41.23</v>
      </c>
      <c r="E10" s="8">
        <v>11000</v>
      </c>
      <c r="F10" s="8">
        <f>VLOOKUP(D10,Справочники!$A$2:$B$7,2,1)*$E10</f>
        <v>181.5</v>
      </c>
      <c r="G10" s="8">
        <f t="shared" si="1"/>
        <v>22181.5</v>
      </c>
    </row>
    <row r="11" spans="1:7" x14ac:dyDescent="0.3">
      <c r="A11" s="3" t="s">
        <v>10</v>
      </c>
      <c r="B11" s="3" t="s">
        <v>21</v>
      </c>
      <c r="C11" s="7">
        <v>22383</v>
      </c>
      <c r="D11" s="3">
        <f t="shared" si="0"/>
        <v>46.73</v>
      </c>
      <c r="E11" s="8">
        <v>8800</v>
      </c>
      <c r="F11" s="8">
        <f>VLOOKUP(D11,Справочники!$A$2:$B$7,2,1)*$E11</f>
        <v>145.20000000000002</v>
      </c>
      <c r="G11" s="8">
        <f t="shared" si="1"/>
        <v>17745.2</v>
      </c>
    </row>
    <row r="12" spans="1:7" x14ac:dyDescent="0.3">
      <c r="A12" s="3" t="s">
        <v>11</v>
      </c>
      <c r="B12" s="3" t="s">
        <v>22</v>
      </c>
      <c r="C12" s="7">
        <v>35920</v>
      </c>
      <c r="D12" s="3">
        <f t="shared" si="0"/>
        <v>9.65</v>
      </c>
      <c r="E12" s="8">
        <v>8800</v>
      </c>
      <c r="F12" s="8">
        <f>VLOOKUP(D12,Справочники!$A$2:$B$7,2,1)*$E12</f>
        <v>44</v>
      </c>
      <c r="G12" s="8">
        <f t="shared" si="1"/>
        <v>8844</v>
      </c>
    </row>
    <row r="13" spans="1:7" x14ac:dyDescent="0.3">
      <c r="A13" s="3" t="s">
        <v>12</v>
      </c>
      <c r="B13" s="3" t="s">
        <v>23</v>
      </c>
      <c r="C13" s="7">
        <v>34824</v>
      </c>
      <c r="D13" s="3">
        <f t="shared" si="0"/>
        <v>12.65</v>
      </c>
      <c r="E13" s="8">
        <v>8500</v>
      </c>
      <c r="F13" s="8">
        <f>VLOOKUP(D13,Справочники!$A$2:$B$7,2,1)*$E13</f>
        <v>63.75</v>
      </c>
      <c r="G13" s="8">
        <f t="shared" si="1"/>
        <v>8563.75</v>
      </c>
    </row>
    <row r="14" spans="1:7" x14ac:dyDescent="0.3">
      <c r="A14" s="3" t="s">
        <v>10</v>
      </c>
      <c r="B14" s="3" t="s">
        <v>24</v>
      </c>
      <c r="C14" s="7">
        <v>30407</v>
      </c>
      <c r="D14" s="3">
        <f t="shared" si="0"/>
        <v>24.75</v>
      </c>
      <c r="E14" s="8">
        <v>7500</v>
      </c>
      <c r="F14" s="8">
        <f>VLOOKUP(D14,Справочники!$A$2:$B$7,2,1)*$E14</f>
        <v>112.5</v>
      </c>
      <c r="G14" s="8">
        <f>IF(D14&gt;30,2*$E14+$F14,$E14+$F14)</f>
        <v>7612.5</v>
      </c>
    </row>
  </sheetData>
  <mergeCells count="1">
    <mergeCell ref="A1:E1"/>
  </mergeCells>
  <dataValidations count="1">
    <dataValidation type="list" allowBlank="1" showInputMessage="1" showErrorMessage="1" errorTitle="Внимание" error="Ошибка!" promptTitle="Выбор отдела" prompt="Выберите отдел из списка" sqref="A4:A14">
      <formula1>Отдел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F25" sqref="F25"/>
    </sheetView>
  </sheetViews>
  <sheetFormatPr defaultRowHeight="14.4" outlineLevelRow="1" x14ac:dyDescent="0.3"/>
  <cols>
    <col min="5" max="5" width="10.88671875" bestFit="1" customWidth="1"/>
    <col min="6" max="6" width="9.88671875" bestFit="1" customWidth="1"/>
    <col min="7" max="7" width="10.88671875" bestFit="1" customWidth="1"/>
  </cols>
  <sheetData>
    <row r="1" spans="1:7" x14ac:dyDescent="0.3">
      <c r="A1" s="19" t="s">
        <v>2</v>
      </c>
      <c r="B1" s="19"/>
      <c r="C1" s="19"/>
      <c r="D1" s="19"/>
      <c r="E1" s="19"/>
      <c r="F1" s="5" t="s">
        <v>3</v>
      </c>
      <c r="G1" s="4">
        <v>39441</v>
      </c>
    </row>
    <row r="2" spans="1:7" x14ac:dyDescent="0.3">
      <c r="A2" s="2"/>
      <c r="B2" s="2"/>
      <c r="C2" s="2"/>
      <c r="D2" s="2"/>
      <c r="E2" s="2"/>
      <c r="G2" s="1"/>
    </row>
    <row r="3" spans="1:7" ht="57.6" x14ac:dyDescent="0.3">
      <c r="A3" s="6" t="s">
        <v>13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</row>
    <row r="4" spans="1:7" outlineLevel="1" x14ac:dyDescent="0.3">
      <c r="A4" s="3" t="s">
        <v>10</v>
      </c>
      <c r="B4" s="3" t="s">
        <v>14</v>
      </c>
      <c r="C4" s="7">
        <v>22262</v>
      </c>
      <c r="D4" s="3">
        <f t="shared" ref="D4:D9" si="0">ROUND((Дата_начисления-$C4)/365,2)</f>
        <v>47.07</v>
      </c>
      <c r="E4" s="8">
        <v>12000</v>
      </c>
      <c r="F4" s="8">
        <f>VLOOKUP(D4,Справочники!$A$2:$B$7,2,1)*$E4</f>
        <v>198</v>
      </c>
      <c r="G4" s="8">
        <f t="shared" ref="G4:G9" si="1">IF(D4&gt;30,2*$E4+$F4,$E4+$F4)</f>
        <v>24198</v>
      </c>
    </row>
    <row r="5" spans="1:7" outlineLevel="1" x14ac:dyDescent="0.3">
      <c r="A5" s="3" t="s">
        <v>10</v>
      </c>
      <c r="B5" s="3" t="s">
        <v>15</v>
      </c>
      <c r="C5" s="7">
        <v>37413</v>
      </c>
      <c r="D5" s="3">
        <f t="shared" si="0"/>
        <v>5.56</v>
      </c>
      <c r="E5" s="8">
        <v>12000</v>
      </c>
      <c r="F5" s="8">
        <f>VLOOKUP(D5,Справочники!$A$2:$B$7,2,1)*$E5</f>
        <v>60</v>
      </c>
      <c r="G5" s="8">
        <f t="shared" si="1"/>
        <v>12060</v>
      </c>
    </row>
    <row r="6" spans="1:7" outlineLevel="1" x14ac:dyDescent="0.3">
      <c r="A6" s="3" t="s">
        <v>10</v>
      </c>
      <c r="B6" s="3" t="s">
        <v>16</v>
      </c>
      <c r="C6" s="7">
        <v>38510</v>
      </c>
      <c r="D6" s="3">
        <f t="shared" si="0"/>
        <v>2.5499999999999998</v>
      </c>
      <c r="E6" s="8">
        <v>11500</v>
      </c>
      <c r="F6" s="8">
        <f>VLOOKUP(D6,Справочники!$A$2:$B$7,2,1)*$E6</f>
        <v>0</v>
      </c>
      <c r="G6" s="8">
        <f t="shared" si="1"/>
        <v>11500</v>
      </c>
    </row>
    <row r="7" spans="1:7" outlineLevel="1" x14ac:dyDescent="0.3">
      <c r="A7" s="3" t="s">
        <v>10</v>
      </c>
      <c r="B7" s="3" t="s">
        <v>19</v>
      </c>
      <c r="C7" s="7">
        <v>38513</v>
      </c>
      <c r="D7" s="3">
        <f t="shared" si="0"/>
        <v>2.54</v>
      </c>
      <c r="E7" s="8">
        <v>10000</v>
      </c>
      <c r="F7" s="8">
        <f>VLOOKUP(D7,Справочники!$A$2:$B$7,2,1)*$E7</f>
        <v>0</v>
      </c>
      <c r="G7" s="8">
        <f t="shared" si="1"/>
        <v>10000</v>
      </c>
    </row>
    <row r="8" spans="1:7" outlineLevel="1" x14ac:dyDescent="0.3">
      <c r="A8" s="3" t="s">
        <v>10</v>
      </c>
      <c r="B8" s="3" t="s">
        <v>21</v>
      </c>
      <c r="C8" s="7">
        <v>22383</v>
      </c>
      <c r="D8" s="3">
        <f t="shared" si="0"/>
        <v>46.73</v>
      </c>
      <c r="E8" s="8">
        <v>8800</v>
      </c>
      <c r="F8" s="8">
        <f>VLOOKUP(D8,Справочники!$A$2:$B$7,2,1)*$E8</f>
        <v>145.20000000000002</v>
      </c>
      <c r="G8" s="8">
        <f t="shared" si="1"/>
        <v>17745.2</v>
      </c>
    </row>
    <row r="9" spans="1:7" outlineLevel="1" x14ac:dyDescent="0.3">
      <c r="A9" s="3" t="s">
        <v>10</v>
      </c>
      <c r="B9" s="3" t="s">
        <v>24</v>
      </c>
      <c r="C9" s="7">
        <v>30407</v>
      </c>
      <c r="D9" s="3">
        <f t="shared" si="0"/>
        <v>24.75</v>
      </c>
      <c r="E9" s="8">
        <v>7500</v>
      </c>
      <c r="F9" s="8">
        <f>VLOOKUP(D9,Справочники!$A$2:$B$7,2,1)*$E9</f>
        <v>112.5</v>
      </c>
      <c r="G9" s="8">
        <f t="shared" si="1"/>
        <v>7612.5</v>
      </c>
    </row>
    <row r="10" spans="1:7" x14ac:dyDescent="0.3">
      <c r="A10" s="12" t="s">
        <v>26</v>
      </c>
      <c r="B10" s="3"/>
      <c r="C10" s="7"/>
      <c r="D10" s="3"/>
      <c r="E10" s="8"/>
      <c r="F10" s="8">
        <f>SUBTOTAL(9,F4:F9)</f>
        <v>515.70000000000005</v>
      </c>
      <c r="G10" s="8"/>
    </row>
    <row r="11" spans="1:7" outlineLevel="1" x14ac:dyDescent="0.3">
      <c r="A11" s="3" t="s">
        <v>11</v>
      </c>
      <c r="B11" s="3" t="s">
        <v>17</v>
      </c>
      <c r="C11" s="7">
        <v>34858</v>
      </c>
      <c r="D11" s="3">
        <f>ROUND((Дата_начисления-$C11)/365,2)</f>
        <v>12.56</v>
      </c>
      <c r="E11" s="8">
        <v>11000</v>
      </c>
      <c r="F11" s="8">
        <f>VLOOKUP(D11,Справочники!$A$2:$B$7,2,1)*$E11</f>
        <v>82.5</v>
      </c>
      <c r="G11" s="8">
        <f>IF(D11&gt;30,2*$E11+$F11,$E11+$F11)</f>
        <v>11082.5</v>
      </c>
    </row>
    <row r="12" spans="1:7" outlineLevel="1" x14ac:dyDescent="0.3">
      <c r="A12" s="3" t="s">
        <v>11</v>
      </c>
      <c r="B12" s="3" t="s">
        <v>20</v>
      </c>
      <c r="C12" s="7">
        <v>24392</v>
      </c>
      <c r="D12" s="3">
        <f>ROUND((Дата_начисления-$C12)/365,2)</f>
        <v>41.23</v>
      </c>
      <c r="E12" s="8">
        <v>11000</v>
      </c>
      <c r="F12" s="8">
        <f>VLOOKUP(D12,Справочники!$A$2:$B$7,2,1)*$E12</f>
        <v>181.5</v>
      </c>
      <c r="G12" s="8">
        <f>IF(D12&gt;30,2*$E12+$F12,$E12+$F12)</f>
        <v>22181.5</v>
      </c>
    </row>
    <row r="13" spans="1:7" outlineLevel="1" x14ac:dyDescent="0.3">
      <c r="A13" s="3" t="s">
        <v>11</v>
      </c>
      <c r="B13" s="3" t="s">
        <v>22</v>
      </c>
      <c r="C13" s="7">
        <v>35920</v>
      </c>
      <c r="D13" s="3">
        <f>ROUND((Дата_начисления-$C13)/365,2)</f>
        <v>9.65</v>
      </c>
      <c r="E13" s="8">
        <v>8800</v>
      </c>
      <c r="F13" s="8">
        <f>VLOOKUP(D13,Справочники!$A$2:$B$7,2,1)*$E13</f>
        <v>44</v>
      </c>
      <c r="G13" s="8">
        <f>IF(D13&gt;30,2*$E13+$F13,$E13+$F13)</f>
        <v>8844</v>
      </c>
    </row>
    <row r="14" spans="1:7" x14ac:dyDescent="0.3">
      <c r="A14" s="12" t="s">
        <v>27</v>
      </c>
      <c r="B14" s="3"/>
      <c r="C14" s="7"/>
      <c r="D14" s="3"/>
      <c r="E14" s="8"/>
      <c r="F14" s="8">
        <f>SUBTOTAL(9,F11:F13)</f>
        <v>308</v>
      </c>
      <c r="G14" s="8"/>
    </row>
    <row r="15" spans="1:7" outlineLevel="1" x14ac:dyDescent="0.3">
      <c r="A15" s="3" t="s">
        <v>12</v>
      </c>
      <c r="B15" s="3" t="s">
        <v>18</v>
      </c>
      <c r="C15" s="7">
        <v>27554</v>
      </c>
      <c r="D15" s="3">
        <f>ROUND((Дата_начисления-$C15)/365,2)</f>
        <v>32.57</v>
      </c>
      <c r="E15" s="8">
        <v>10000</v>
      </c>
      <c r="F15" s="8">
        <f>VLOOKUP(D15,Справочники!$A$2:$B$7,2,1)*$E15</f>
        <v>165</v>
      </c>
      <c r="G15" s="8">
        <f>IF(D15&gt;30,2*$E15+$F15,$E15+$F15)</f>
        <v>20165</v>
      </c>
    </row>
    <row r="16" spans="1:7" outlineLevel="1" x14ac:dyDescent="0.3">
      <c r="A16" s="3" t="s">
        <v>12</v>
      </c>
      <c r="B16" s="3" t="s">
        <v>23</v>
      </c>
      <c r="C16" s="7">
        <v>34824</v>
      </c>
      <c r="D16" s="3">
        <f>ROUND((Дата_начисления-$C16)/365,2)</f>
        <v>12.65</v>
      </c>
      <c r="E16" s="8">
        <v>8500</v>
      </c>
      <c r="F16" s="8">
        <f>VLOOKUP(D16,Справочники!$A$2:$B$7,2,1)*$E16</f>
        <v>63.75</v>
      </c>
      <c r="G16" s="8">
        <f>IF(D16&gt;30,2*$E16+$F16,$E16+$F16)</f>
        <v>8563.75</v>
      </c>
    </row>
    <row r="17" spans="1:7" x14ac:dyDescent="0.3">
      <c r="A17" s="13" t="s">
        <v>28</v>
      </c>
      <c r="B17" s="9"/>
      <c r="C17" s="10"/>
      <c r="D17" s="9"/>
      <c r="E17" s="11"/>
      <c r="F17" s="11">
        <f>SUBTOTAL(9,F15:F16)</f>
        <v>228.75</v>
      </c>
      <c r="G17" s="11"/>
    </row>
    <row r="18" spans="1:7" x14ac:dyDescent="0.3">
      <c r="A18" s="13" t="s">
        <v>25</v>
      </c>
      <c r="B18" s="9"/>
      <c r="C18" s="10"/>
      <c r="D18" s="9"/>
      <c r="E18" s="11"/>
      <c r="F18" s="11">
        <f>SUBTOTAL(9,F4:F16)</f>
        <v>1052.45</v>
      </c>
      <c r="G18" s="11"/>
    </row>
  </sheetData>
  <sortState ref="A4:G14">
    <sortCondition ref="A3"/>
  </sortState>
  <mergeCells count="1">
    <mergeCell ref="A1:E1"/>
  </mergeCells>
  <dataValidations count="1">
    <dataValidation type="list" allowBlank="1" showInputMessage="1" showErrorMessage="1" errorTitle="Внимание" error="Ошибка!" promptTitle="Выбор отдела" prompt="Выберите отдел из списка" sqref="A4:A9 A11:A13 A15:A16">
      <formula1>Отдел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S9" sqref="S9"/>
    </sheetView>
  </sheetViews>
  <sheetFormatPr defaultRowHeight="14.4" x14ac:dyDescent="0.3"/>
  <cols>
    <col min="2" max="2" width="12.44140625" customWidth="1"/>
    <col min="3" max="4" width="0" hidden="1" customWidth="1"/>
    <col min="5" max="5" width="10.88671875" hidden="1" customWidth="1"/>
    <col min="6" max="6" width="0" hidden="1" customWidth="1"/>
    <col min="7" max="7" width="10.88671875" bestFit="1" customWidth="1"/>
    <col min="11" max="12" width="0" hidden="1" customWidth="1"/>
    <col min="13" max="13" width="10.88671875" hidden="1" customWidth="1"/>
    <col min="14" max="14" width="0" hidden="1" customWidth="1"/>
    <col min="15" max="15" width="10.88671875" bestFit="1" customWidth="1"/>
  </cols>
  <sheetData>
    <row r="1" spans="1:15" ht="43.2" x14ac:dyDescent="0.3">
      <c r="A1" s="6" t="s">
        <v>13</v>
      </c>
      <c r="B1" s="6" t="s">
        <v>4</v>
      </c>
      <c r="C1" s="6" t="s">
        <v>5</v>
      </c>
      <c r="D1" s="6" t="s">
        <v>6</v>
      </c>
      <c r="E1" s="6" t="s">
        <v>7</v>
      </c>
      <c r="F1" s="6" t="s">
        <v>8</v>
      </c>
      <c r="G1" s="6" t="s">
        <v>9</v>
      </c>
      <c r="H1" s="9"/>
    </row>
    <row r="2" spans="1:15" x14ac:dyDescent="0.3">
      <c r="A2" s="3" t="s">
        <v>10</v>
      </c>
      <c r="B2" s="3" t="s">
        <v>14</v>
      </c>
      <c r="C2" s="7">
        <v>22262</v>
      </c>
      <c r="D2" s="3">
        <f t="shared" ref="D2:D12" si="0">ROUND((Дата_начисления-$C2)/365,2)</f>
        <v>47.07</v>
      </c>
      <c r="E2" s="8">
        <v>12000</v>
      </c>
      <c r="F2" s="8">
        <f>VLOOKUP(D2,Справочники!$A$2:$B$7,2,1)*$E2</f>
        <v>198</v>
      </c>
      <c r="G2" s="8">
        <f>IF(D2&gt;30,2*$E2+$F2,$E2+$F2)</f>
        <v>24198</v>
      </c>
      <c r="H2" s="9"/>
    </row>
    <row r="3" spans="1:15" x14ac:dyDescent="0.3">
      <c r="A3" s="3" t="s">
        <v>10</v>
      </c>
      <c r="B3" s="3" t="s">
        <v>15</v>
      </c>
      <c r="C3" s="7">
        <v>37413</v>
      </c>
      <c r="D3" s="3">
        <f t="shared" si="0"/>
        <v>5.56</v>
      </c>
      <c r="E3" s="8">
        <v>12000</v>
      </c>
      <c r="F3" s="8">
        <f>VLOOKUP(D3,Справочники!$A$2:$B$7,2,1)*$E3</f>
        <v>60</v>
      </c>
      <c r="G3" s="8">
        <f t="shared" ref="G3:G12" si="1">IF(D3&gt;30,2*$E3+$F3,$E3+$F3)</f>
        <v>12060</v>
      </c>
      <c r="H3" s="11"/>
      <c r="I3" s="9"/>
    </row>
    <row r="4" spans="1:15" x14ac:dyDescent="0.3">
      <c r="A4" s="3" t="s">
        <v>10</v>
      </c>
      <c r="B4" s="3" t="s">
        <v>16</v>
      </c>
      <c r="C4" s="7">
        <v>38510</v>
      </c>
      <c r="D4" s="3">
        <f t="shared" si="0"/>
        <v>2.5499999999999998</v>
      </c>
      <c r="E4" s="8">
        <v>11500</v>
      </c>
      <c r="F4" s="8">
        <f>VLOOKUP(D4,Справочники!$A$2:$B$7,2,1)*$E4</f>
        <v>0</v>
      </c>
      <c r="G4" s="8">
        <f t="shared" si="1"/>
        <v>11500</v>
      </c>
      <c r="H4" s="9"/>
    </row>
    <row r="5" spans="1:15" x14ac:dyDescent="0.3">
      <c r="A5" s="3" t="s">
        <v>11</v>
      </c>
      <c r="B5" s="3" t="s">
        <v>17</v>
      </c>
      <c r="C5" s="7">
        <v>34858</v>
      </c>
      <c r="D5" s="3">
        <f t="shared" si="0"/>
        <v>12.56</v>
      </c>
      <c r="E5" s="8">
        <v>11000</v>
      </c>
      <c r="F5" s="8">
        <f>VLOOKUP(D5,Справочники!$A$2:$B$7,2,1)*$E5</f>
        <v>82.5</v>
      </c>
      <c r="G5" s="8">
        <f t="shared" si="1"/>
        <v>11082.5</v>
      </c>
      <c r="H5" s="9"/>
    </row>
    <row r="6" spans="1:15" x14ac:dyDescent="0.3">
      <c r="A6" s="3" t="s">
        <v>12</v>
      </c>
      <c r="B6" s="3" t="s">
        <v>18</v>
      </c>
      <c r="C6" s="7">
        <v>27554</v>
      </c>
      <c r="D6" s="3">
        <f t="shared" si="0"/>
        <v>32.57</v>
      </c>
      <c r="E6" s="8">
        <v>10000</v>
      </c>
      <c r="F6" s="8">
        <f>VLOOKUP(D6,Справочники!$A$2:$B$7,2,1)*$E6</f>
        <v>165</v>
      </c>
      <c r="G6" s="8">
        <f t="shared" si="1"/>
        <v>20165</v>
      </c>
      <c r="H6" s="9"/>
    </row>
    <row r="7" spans="1:15" ht="57.6" x14ac:dyDescent="0.3">
      <c r="A7" s="3" t="s">
        <v>10</v>
      </c>
      <c r="B7" s="3" t="s">
        <v>19</v>
      </c>
      <c r="C7" s="7">
        <v>38513</v>
      </c>
      <c r="D7" s="3">
        <f t="shared" si="0"/>
        <v>2.54</v>
      </c>
      <c r="E7" s="8">
        <v>10000</v>
      </c>
      <c r="F7" s="8">
        <f>VLOOKUP(D7,Справочники!$A$2:$B$7,2,1)*$E7</f>
        <v>0</v>
      </c>
      <c r="G7" s="8">
        <f t="shared" si="1"/>
        <v>10000</v>
      </c>
      <c r="H7" s="9"/>
      <c r="I7" s="6" t="s">
        <v>13</v>
      </c>
      <c r="J7" s="6" t="s">
        <v>4</v>
      </c>
      <c r="K7" s="6" t="s">
        <v>5</v>
      </c>
      <c r="L7" s="6" t="s">
        <v>6</v>
      </c>
      <c r="M7" s="6" t="s">
        <v>7</v>
      </c>
      <c r="N7" s="6" t="s">
        <v>8</v>
      </c>
      <c r="O7" s="6" t="s">
        <v>9</v>
      </c>
    </row>
    <row r="8" spans="1:15" x14ac:dyDescent="0.3">
      <c r="A8" s="3" t="s">
        <v>11</v>
      </c>
      <c r="B8" s="3" t="s">
        <v>20</v>
      </c>
      <c r="C8" s="7">
        <v>24392</v>
      </c>
      <c r="D8" s="3">
        <f t="shared" si="0"/>
        <v>41.23</v>
      </c>
      <c r="E8" s="8">
        <v>11000</v>
      </c>
      <c r="F8" s="8">
        <f>VLOOKUP(D8,Справочники!$A$2:$B$7,2,1)*$E8</f>
        <v>181.5</v>
      </c>
      <c r="G8" s="8">
        <f t="shared" si="1"/>
        <v>22181.5</v>
      </c>
      <c r="H8" s="9"/>
      <c r="I8" s="3" t="s">
        <v>10</v>
      </c>
      <c r="J8" s="3" t="s">
        <v>14</v>
      </c>
      <c r="K8" s="7">
        <v>22262</v>
      </c>
      <c r="L8" s="3">
        <v>47.07</v>
      </c>
      <c r="M8" s="8">
        <v>12000</v>
      </c>
      <c r="N8" s="8">
        <v>198</v>
      </c>
      <c r="O8" s="8">
        <v>24198</v>
      </c>
    </row>
    <row r="9" spans="1:15" x14ac:dyDescent="0.3">
      <c r="A9" s="3" t="s">
        <v>10</v>
      </c>
      <c r="B9" s="3" t="s">
        <v>21</v>
      </c>
      <c r="C9" s="7">
        <v>22383</v>
      </c>
      <c r="D9" s="3">
        <f t="shared" si="0"/>
        <v>46.73</v>
      </c>
      <c r="E9" s="8">
        <v>8800</v>
      </c>
      <c r="F9" s="8">
        <f>VLOOKUP(D9,Справочники!$A$2:$B$7,2,1)*$E9</f>
        <v>145.20000000000002</v>
      </c>
      <c r="G9" s="8">
        <f t="shared" si="1"/>
        <v>17745.2</v>
      </c>
      <c r="H9" s="9"/>
      <c r="I9" s="3" t="s">
        <v>12</v>
      </c>
      <c r="J9" s="3" t="s">
        <v>18</v>
      </c>
      <c r="K9" s="7">
        <v>27554</v>
      </c>
      <c r="L9" s="3">
        <v>32.57</v>
      </c>
      <c r="M9" s="8">
        <v>10000</v>
      </c>
      <c r="N9" s="8">
        <v>165</v>
      </c>
      <c r="O9" s="8">
        <v>20165</v>
      </c>
    </row>
    <row r="10" spans="1:15" x14ac:dyDescent="0.3">
      <c r="A10" s="3" t="s">
        <v>11</v>
      </c>
      <c r="B10" s="3" t="s">
        <v>22</v>
      </c>
      <c r="C10" s="7">
        <v>35920</v>
      </c>
      <c r="D10" s="3">
        <f t="shared" si="0"/>
        <v>9.65</v>
      </c>
      <c r="E10" s="8">
        <v>8800</v>
      </c>
      <c r="F10" s="8">
        <f>VLOOKUP(D10,Справочники!$A$2:$B$7,2,1)*$E10</f>
        <v>44</v>
      </c>
      <c r="G10" s="8">
        <f t="shared" si="1"/>
        <v>8844</v>
      </c>
      <c r="H10" s="9"/>
      <c r="I10" s="3" t="s">
        <v>11</v>
      </c>
      <c r="J10" s="3" t="s">
        <v>20</v>
      </c>
      <c r="K10" s="7">
        <v>24392</v>
      </c>
      <c r="L10" s="3">
        <v>41.23</v>
      </c>
      <c r="M10" s="8">
        <v>11000</v>
      </c>
      <c r="N10" s="8">
        <v>181.5</v>
      </c>
      <c r="O10" s="8">
        <v>22181.5</v>
      </c>
    </row>
    <row r="11" spans="1:15" x14ac:dyDescent="0.3">
      <c r="A11" s="3" t="s">
        <v>12</v>
      </c>
      <c r="B11" s="3" t="s">
        <v>23</v>
      </c>
      <c r="C11" s="7">
        <v>34824</v>
      </c>
      <c r="D11" s="3">
        <f t="shared" si="0"/>
        <v>12.65</v>
      </c>
      <c r="E11" s="8">
        <v>8500</v>
      </c>
      <c r="F11" s="8">
        <f>VLOOKUP(D11,Справочники!$A$2:$B$7,2,1)*$E11</f>
        <v>63.75</v>
      </c>
      <c r="G11" s="8">
        <f t="shared" si="1"/>
        <v>8563.75</v>
      </c>
      <c r="H11" s="9"/>
      <c r="I11" s="3" t="s">
        <v>10</v>
      </c>
      <c r="J11" s="3" t="s">
        <v>21</v>
      </c>
      <c r="K11" s="7">
        <v>22383</v>
      </c>
      <c r="L11" s="3">
        <v>46.73</v>
      </c>
      <c r="M11" s="8">
        <v>8800</v>
      </c>
      <c r="N11" s="8">
        <v>145.20000000000002</v>
      </c>
      <c r="O11" s="8">
        <v>17745.2</v>
      </c>
    </row>
    <row r="12" spans="1:15" x14ac:dyDescent="0.3">
      <c r="A12" s="3" t="s">
        <v>10</v>
      </c>
      <c r="B12" s="3" t="s">
        <v>24</v>
      </c>
      <c r="C12" s="7">
        <v>30407</v>
      </c>
      <c r="D12" s="3">
        <f t="shared" si="0"/>
        <v>24.75</v>
      </c>
      <c r="E12" s="8">
        <v>7500</v>
      </c>
      <c r="F12" s="8">
        <f>VLOOKUP(D12,Справочники!$A$2:$B$7,2,1)*$E12</f>
        <v>112.5</v>
      </c>
      <c r="G12" s="8">
        <f t="shared" si="1"/>
        <v>7612.5</v>
      </c>
      <c r="H12" s="9"/>
    </row>
    <row r="13" spans="1:15" x14ac:dyDescent="0.3">
      <c r="A13" s="9"/>
      <c r="B13" s="9"/>
      <c r="C13" s="10"/>
      <c r="D13" s="9"/>
      <c r="E13" s="11"/>
      <c r="F13" s="11"/>
      <c r="G13" s="11"/>
      <c r="H13" s="9"/>
    </row>
    <row r="14" spans="1:15" x14ac:dyDescent="0.3">
      <c r="A14" s="9"/>
      <c r="B14" s="9"/>
      <c r="C14" s="9"/>
      <c r="D14" s="9"/>
      <c r="E14" s="9"/>
      <c r="F14" s="9"/>
      <c r="G14" s="9"/>
      <c r="H14" s="9"/>
    </row>
    <row r="15" spans="1:15" x14ac:dyDescent="0.3">
      <c r="A15" s="9"/>
      <c r="B15" s="9"/>
      <c r="C15" s="9"/>
      <c r="D15" s="9"/>
      <c r="E15" s="9"/>
      <c r="F15" s="9"/>
      <c r="G15" s="9"/>
      <c r="H15" s="9"/>
    </row>
    <row r="16" spans="1:15" x14ac:dyDescent="0.3">
      <c r="A16" s="9"/>
    </row>
  </sheetData>
  <dataValidations count="1">
    <dataValidation type="list" allowBlank="1" showInputMessage="1" showErrorMessage="1" errorTitle="Внимание" error="Ошибка!" promptTitle="Выбор отдела" prompt="Выберите отдел из списка" sqref="A2:A14">
      <formula1>Отдел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E14" sqref="E14"/>
    </sheetView>
  </sheetViews>
  <sheetFormatPr defaultRowHeight="14.4" x14ac:dyDescent="0.3"/>
  <cols>
    <col min="1" max="1" width="17" customWidth="1"/>
    <col min="2" max="2" width="16.33203125" customWidth="1"/>
    <col min="3" max="3" width="20.21875" customWidth="1"/>
    <col min="4" max="4" width="25" customWidth="1"/>
    <col min="5" max="5" width="20.21875" customWidth="1"/>
    <col min="6" max="6" width="6" customWidth="1"/>
    <col min="7" max="7" width="7" customWidth="1"/>
    <col min="8" max="8" width="20.77734375" customWidth="1"/>
    <col min="9" max="9" width="24.6640625" customWidth="1"/>
    <col min="10" max="12" width="6" customWidth="1"/>
    <col min="13" max="13" width="11.33203125" customWidth="1"/>
    <col min="14" max="14" width="13.109375" customWidth="1"/>
    <col min="15" max="15" width="8.6640625" customWidth="1"/>
    <col min="16" max="16" width="13.109375" customWidth="1"/>
    <col min="17" max="17" width="8.6640625" customWidth="1"/>
    <col min="18" max="18" width="13.109375" bestFit="1" customWidth="1"/>
    <col min="19" max="19" width="8.6640625" customWidth="1"/>
    <col min="20" max="20" width="13.109375" customWidth="1"/>
    <col min="21" max="21" width="8.6640625" customWidth="1"/>
    <col min="22" max="22" width="13.109375" bestFit="1" customWidth="1"/>
    <col min="23" max="23" width="11.33203125" customWidth="1"/>
    <col min="24" max="24" width="13.109375" bestFit="1" customWidth="1"/>
    <col min="25" max="25" width="11.109375" bestFit="1" customWidth="1"/>
    <col min="26" max="26" width="15.5546875" bestFit="1" customWidth="1"/>
    <col min="27" max="27" width="13.109375" bestFit="1" customWidth="1"/>
    <col min="28" max="28" width="11.109375" bestFit="1" customWidth="1"/>
    <col min="29" max="29" width="15.5546875" bestFit="1" customWidth="1"/>
    <col min="30" max="30" width="13.109375" bestFit="1" customWidth="1"/>
    <col min="31" max="31" width="11.109375" bestFit="1" customWidth="1"/>
    <col min="32" max="32" width="15.5546875" bestFit="1" customWidth="1"/>
    <col min="33" max="33" width="13.109375" bestFit="1" customWidth="1"/>
    <col min="34" max="34" width="11.33203125" bestFit="1" customWidth="1"/>
    <col min="35" max="35" width="13.109375" customWidth="1"/>
    <col min="36" max="36" width="9.5546875" customWidth="1"/>
    <col min="37" max="37" width="11.33203125" customWidth="1"/>
    <col min="38" max="38" width="12" bestFit="1" customWidth="1"/>
    <col min="39" max="39" width="9.5546875" customWidth="1"/>
    <col min="40" max="40" width="11.5546875" bestFit="1" customWidth="1"/>
    <col min="41" max="41" width="11.109375" bestFit="1" customWidth="1"/>
    <col min="42" max="42" width="15.5546875" bestFit="1" customWidth="1"/>
    <col min="43" max="43" width="11" customWidth="1"/>
    <col min="44" max="44" width="9.5546875" bestFit="1" customWidth="1"/>
    <col min="45" max="45" width="10.6640625" customWidth="1"/>
    <col min="46" max="46" width="10.109375" customWidth="1"/>
    <col min="47" max="47" width="14.5546875" bestFit="1" customWidth="1"/>
    <col min="48" max="48" width="12" bestFit="1" customWidth="1"/>
    <col min="49" max="49" width="9.5546875" bestFit="1" customWidth="1"/>
    <col min="50" max="50" width="10.77734375" bestFit="1" customWidth="1"/>
    <col min="51" max="51" width="11.109375" bestFit="1" customWidth="1"/>
    <col min="52" max="52" width="15.5546875" bestFit="1" customWidth="1"/>
    <col min="53" max="53" width="13.109375" bestFit="1" customWidth="1"/>
    <col min="54" max="54" width="9.5546875" bestFit="1" customWidth="1"/>
    <col min="55" max="55" width="13.44140625" bestFit="1" customWidth="1"/>
    <col min="56" max="56" width="11.33203125" bestFit="1" customWidth="1"/>
  </cols>
  <sheetData>
    <row r="1" spans="1:3" x14ac:dyDescent="0.3">
      <c r="A1" s="14" t="s">
        <v>30</v>
      </c>
      <c r="B1" t="s">
        <v>38</v>
      </c>
      <c r="C1" t="s">
        <v>39</v>
      </c>
    </row>
    <row r="2" spans="1:3" x14ac:dyDescent="0.3">
      <c r="A2" s="15" t="s">
        <v>31</v>
      </c>
      <c r="B2" s="17"/>
      <c r="C2" s="17"/>
    </row>
    <row r="3" spans="1:3" x14ac:dyDescent="0.3">
      <c r="A3" s="16" t="s">
        <v>10</v>
      </c>
      <c r="B3" s="17">
        <v>21500</v>
      </c>
      <c r="C3" s="17">
        <v>0</v>
      </c>
    </row>
    <row r="4" spans="1:3" x14ac:dyDescent="0.3">
      <c r="A4" s="18" t="s">
        <v>16</v>
      </c>
      <c r="B4" s="17">
        <v>11500</v>
      </c>
      <c r="C4" s="17">
        <v>0</v>
      </c>
    </row>
    <row r="5" spans="1:3" x14ac:dyDescent="0.3">
      <c r="A5" s="18" t="s">
        <v>19</v>
      </c>
      <c r="B5" s="17">
        <v>10000</v>
      </c>
      <c r="C5" s="17">
        <v>0</v>
      </c>
    </row>
    <row r="6" spans="1:3" x14ac:dyDescent="0.3">
      <c r="A6" s="15" t="s">
        <v>32</v>
      </c>
      <c r="B6" s="17"/>
      <c r="C6" s="17"/>
    </row>
    <row r="7" spans="1:3" x14ac:dyDescent="0.3">
      <c r="A7" s="16" t="s">
        <v>10</v>
      </c>
      <c r="B7" s="17">
        <v>12000</v>
      </c>
      <c r="C7" s="17">
        <v>60</v>
      </c>
    </row>
    <row r="8" spans="1:3" x14ac:dyDescent="0.3">
      <c r="A8" s="18" t="s">
        <v>15</v>
      </c>
      <c r="B8" s="17">
        <v>12000</v>
      </c>
      <c r="C8" s="17">
        <v>60</v>
      </c>
    </row>
    <row r="9" spans="1:3" x14ac:dyDescent="0.3">
      <c r="A9" s="16" t="s">
        <v>11</v>
      </c>
      <c r="B9" s="17">
        <v>8800</v>
      </c>
      <c r="C9" s="17">
        <v>44</v>
      </c>
    </row>
    <row r="10" spans="1:3" x14ac:dyDescent="0.3">
      <c r="A10" s="18" t="s">
        <v>22</v>
      </c>
      <c r="B10" s="17">
        <v>8800</v>
      </c>
      <c r="C10" s="17">
        <v>44</v>
      </c>
    </row>
    <row r="11" spans="1:3" x14ac:dyDescent="0.3">
      <c r="A11" s="15" t="s">
        <v>33</v>
      </c>
      <c r="B11" s="17"/>
      <c r="C11" s="17"/>
    </row>
    <row r="12" spans="1:3" x14ac:dyDescent="0.3">
      <c r="A12" s="16" t="s">
        <v>11</v>
      </c>
      <c r="B12" s="17">
        <v>11000</v>
      </c>
      <c r="C12" s="17">
        <v>82.5</v>
      </c>
    </row>
    <row r="13" spans="1:3" x14ac:dyDescent="0.3">
      <c r="A13" s="18" t="s">
        <v>17</v>
      </c>
      <c r="B13" s="17">
        <v>11000</v>
      </c>
      <c r="C13" s="17">
        <v>82.5</v>
      </c>
    </row>
    <row r="14" spans="1:3" x14ac:dyDescent="0.3">
      <c r="A14" s="16" t="s">
        <v>12</v>
      </c>
      <c r="B14" s="17">
        <v>8500</v>
      </c>
      <c r="C14" s="17">
        <v>63.75</v>
      </c>
    </row>
    <row r="15" spans="1:3" x14ac:dyDescent="0.3">
      <c r="A15" s="18" t="s">
        <v>23</v>
      </c>
      <c r="B15" s="17">
        <v>8500</v>
      </c>
      <c r="C15" s="17">
        <v>63.75</v>
      </c>
    </row>
    <row r="16" spans="1:3" x14ac:dyDescent="0.3">
      <c r="A16" s="15" t="s">
        <v>34</v>
      </c>
      <c r="B16" s="17"/>
      <c r="C16" s="17"/>
    </row>
    <row r="17" spans="1:3" x14ac:dyDescent="0.3">
      <c r="A17" s="16" t="s">
        <v>10</v>
      </c>
      <c r="B17" s="17">
        <v>7500</v>
      </c>
      <c r="C17" s="17">
        <v>112.5</v>
      </c>
    </row>
    <row r="18" spans="1:3" x14ac:dyDescent="0.3">
      <c r="A18" s="18" t="s">
        <v>24</v>
      </c>
      <c r="B18" s="17">
        <v>7500</v>
      </c>
      <c r="C18" s="17">
        <v>112.5</v>
      </c>
    </row>
    <row r="19" spans="1:3" x14ac:dyDescent="0.3">
      <c r="A19" s="15" t="s">
        <v>35</v>
      </c>
      <c r="B19" s="17"/>
      <c r="C19" s="17"/>
    </row>
    <row r="20" spans="1:3" x14ac:dyDescent="0.3">
      <c r="A20" s="16" t="s">
        <v>12</v>
      </c>
      <c r="B20" s="17">
        <v>10000</v>
      </c>
      <c r="C20" s="17">
        <v>165</v>
      </c>
    </row>
    <row r="21" spans="1:3" x14ac:dyDescent="0.3">
      <c r="A21" s="18" t="s">
        <v>18</v>
      </c>
      <c r="B21" s="17">
        <v>10000</v>
      </c>
      <c r="C21" s="17">
        <v>165</v>
      </c>
    </row>
    <row r="22" spans="1:3" x14ac:dyDescent="0.3">
      <c r="A22" s="15" t="s">
        <v>36</v>
      </c>
      <c r="B22" s="17"/>
      <c r="C22" s="17"/>
    </row>
    <row r="23" spans="1:3" x14ac:dyDescent="0.3">
      <c r="A23" s="16" t="s">
        <v>11</v>
      </c>
      <c r="B23" s="17">
        <v>11000</v>
      </c>
      <c r="C23" s="17">
        <v>181.5</v>
      </c>
    </row>
    <row r="24" spans="1:3" x14ac:dyDescent="0.3">
      <c r="A24" s="18" t="s">
        <v>20</v>
      </c>
      <c r="B24" s="17">
        <v>11000</v>
      </c>
      <c r="C24" s="17">
        <v>181.5</v>
      </c>
    </row>
    <row r="25" spans="1:3" x14ac:dyDescent="0.3">
      <c r="A25" s="15" t="s">
        <v>37</v>
      </c>
      <c r="B25" s="17"/>
      <c r="C25" s="17"/>
    </row>
    <row r="26" spans="1:3" x14ac:dyDescent="0.3">
      <c r="A26" s="16" t="s">
        <v>10</v>
      </c>
      <c r="B26" s="17">
        <v>20800</v>
      </c>
      <c r="C26" s="17">
        <v>343.20000000000005</v>
      </c>
    </row>
    <row r="27" spans="1:3" x14ac:dyDescent="0.3">
      <c r="A27" s="18" t="s">
        <v>21</v>
      </c>
      <c r="B27" s="17">
        <v>8800</v>
      </c>
      <c r="C27" s="17">
        <v>145.20000000000002</v>
      </c>
    </row>
    <row r="28" spans="1:3" x14ac:dyDescent="0.3">
      <c r="A28" s="18" t="s">
        <v>14</v>
      </c>
      <c r="B28" s="17">
        <v>12000</v>
      </c>
      <c r="C28" s="17">
        <v>198</v>
      </c>
    </row>
    <row r="29" spans="1:3" x14ac:dyDescent="0.3">
      <c r="A29" s="15" t="s">
        <v>25</v>
      </c>
      <c r="B29" s="17">
        <v>111100</v>
      </c>
      <c r="C29" s="17">
        <v>1052.45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Справочники</vt:lpstr>
      <vt:lpstr>Доплаты</vt:lpstr>
      <vt:lpstr>Итоги</vt:lpstr>
      <vt:lpstr>Фильтр</vt:lpstr>
      <vt:lpstr>Сводная таблица</vt:lpstr>
      <vt:lpstr>Дата_начисления</vt:lpstr>
      <vt:lpstr>Фильтр!Извлечь</vt:lpstr>
      <vt:lpstr>Доплаты!Критерии</vt:lpstr>
      <vt:lpstr>Отдел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</dc:creator>
  <cp:lastModifiedBy>Ноут</cp:lastModifiedBy>
  <dcterms:created xsi:type="dcterms:W3CDTF">2019-10-14T13:32:34Z</dcterms:created>
  <dcterms:modified xsi:type="dcterms:W3CDTF">2019-10-17T18:09:31Z</dcterms:modified>
</cp:coreProperties>
</file>